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G56" i="1"/>
  <c r="E56" i="1"/>
  <c r="D56" i="1"/>
  <c r="F56" i="1" s="1"/>
  <c r="G55" i="1"/>
  <c r="F55" i="1"/>
  <c r="M54" i="1"/>
  <c r="L54" i="1"/>
  <c r="G54" i="1"/>
  <c r="F54" i="1"/>
  <c r="M53" i="1"/>
  <c r="L53" i="1"/>
  <c r="G53" i="1"/>
  <c r="F53" i="1"/>
  <c r="E52" i="1"/>
  <c r="G52" i="1" s="1"/>
  <c r="D52" i="1"/>
  <c r="F52" i="1" s="1"/>
  <c r="M51" i="1"/>
  <c r="L51" i="1"/>
  <c r="G51" i="1"/>
  <c r="F51" i="1"/>
  <c r="M50" i="1"/>
  <c r="L50" i="1"/>
  <c r="G50" i="1"/>
  <c r="F50" i="1"/>
  <c r="E49" i="1"/>
  <c r="G49" i="1" s="1"/>
  <c r="D49" i="1"/>
  <c r="F49" i="1" s="1"/>
  <c r="E48" i="1"/>
  <c r="G48" i="1" s="1"/>
  <c r="D48" i="1"/>
  <c r="F48" i="1" s="1"/>
  <c r="M47" i="1"/>
  <c r="L47" i="1"/>
  <c r="G47" i="1"/>
  <c r="F47" i="1"/>
  <c r="M43" i="1"/>
  <c r="L43" i="1"/>
  <c r="G43" i="1"/>
  <c r="F43" i="1"/>
  <c r="M42" i="1"/>
  <c r="L42" i="1"/>
  <c r="G42" i="1"/>
  <c r="F42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E38" i="1"/>
  <c r="E45" i="1" s="1"/>
  <c r="D38" i="1"/>
  <c r="D45" i="1" s="1"/>
  <c r="E37" i="1"/>
  <c r="E44" i="1" s="1"/>
  <c r="D37" i="1"/>
  <c r="D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E32" i="1"/>
  <c r="G32" i="1" s="1"/>
  <c r="D32" i="1"/>
  <c r="F32" i="1" s="1"/>
  <c r="E31" i="1"/>
  <c r="G31" i="1" s="1"/>
  <c r="D31" i="1"/>
  <c r="F31" i="1" s="1"/>
  <c r="M30" i="1"/>
  <c r="L30" i="1"/>
  <c r="G30" i="1"/>
  <c r="F30" i="1"/>
  <c r="M26" i="1"/>
  <c r="L26" i="1"/>
  <c r="G26" i="1"/>
  <c r="F26" i="1"/>
  <c r="M25" i="1"/>
  <c r="L25" i="1"/>
  <c r="G25" i="1"/>
  <c r="F25" i="1"/>
  <c r="E24" i="1"/>
  <c r="G24" i="1" s="1"/>
  <c r="D24" i="1"/>
  <c r="D29" i="1" s="1"/>
  <c r="M23" i="1"/>
  <c r="L23" i="1"/>
  <c r="G23" i="1"/>
  <c r="F23" i="1"/>
  <c r="M22" i="1"/>
  <c r="L22" i="1"/>
  <c r="G22" i="1"/>
  <c r="F22" i="1"/>
  <c r="E21" i="1"/>
  <c r="E28" i="1" s="1"/>
  <c r="D21" i="1"/>
  <c r="D28" i="1" s="1"/>
  <c r="E20" i="1"/>
  <c r="G20" i="1" s="1"/>
  <c r="D20" i="1"/>
  <c r="D27" i="1" s="1"/>
  <c r="M19" i="1"/>
  <c r="L19" i="1"/>
  <c r="G19" i="1"/>
  <c r="F19" i="1"/>
  <c r="M13" i="1"/>
  <c r="L13" i="1"/>
  <c r="G13" i="1"/>
  <c r="F13" i="1"/>
  <c r="M12" i="1"/>
  <c r="L12" i="1"/>
  <c r="G12" i="1"/>
  <c r="F12" i="1"/>
  <c r="E11" i="1"/>
  <c r="G11" i="1" s="1"/>
  <c r="D11" i="1"/>
  <c r="D16" i="1" s="1"/>
  <c r="M10" i="1"/>
  <c r="L10" i="1"/>
  <c r="G10" i="1"/>
  <c r="F10" i="1"/>
  <c r="M9" i="1"/>
  <c r="L9" i="1"/>
  <c r="G9" i="1"/>
  <c r="F9" i="1"/>
  <c r="E8" i="1"/>
  <c r="G8" i="1" s="1"/>
  <c r="D8" i="1"/>
  <c r="D15" i="1" s="1"/>
  <c r="E7" i="1"/>
  <c r="G7" i="1" s="1"/>
  <c r="D7" i="1"/>
  <c r="D18" i="1" s="1"/>
  <c r="G45" i="1" l="1"/>
  <c r="F45" i="1"/>
  <c r="G28" i="1"/>
  <c r="F28" i="1"/>
  <c r="G44" i="1"/>
  <c r="F44" i="1"/>
  <c r="G46" i="1"/>
  <c r="F46" i="1"/>
  <c r="F20" i="1"/>
  <c r="F21" i="1"/>
  <c r="F24" i="1"/>
  <c r="F37" i="1"/>
  <c r="F38" i="1"/>
  <c r="F41" i="1"/>
  <c r="E14" i="1"/>
  <c r="E15" i="1"/>
  <c r="G15" i="1" s="1"/>
  <c r="E16" i="1"/>
  <c r="G16" i="1" s="1"/>
  <c r="E17" i="1"/>
  <c r="E18" i="1"/>
  <c r="G18" i="1" s="1"/>
  <c r="E27" i="1"/>
  <c r="G27" i="1" s="1"/>
  <c r="E29" i="1"/>
  <c r="G29" i="1" s="1"/>
  <c r="F7" i="1"/>
  <c r="F8" i="1"/>
  <c r="F11" i="1"/>
  <c r="G21" i="1"/>
  <c r="G37" i="1"/>
  <c r="G38" i="1"/>
  <c r="G41" i="1"/>
  <c r="D14" i="1"/>
  <c r="D17" i="1"/>
  <c r="G17" i="1" l="1"/>
  <c r="F17" i="1"/>
  <c r="F16" i="1"/>
  <c r="F27" i="1"/>
  <c r="F18" i="1"/>
  <c r="F29" i="1"/>
  <c r="F15" i="1"/>
  <c r="G14" i="1"/>
  <c r="F14" i="1"/>
</calcChain>
</file>

<file path=xl/sharedStrings.xml><?xml version="1.0" encoding="utf-8"?>
<sst xmlns="http://schemas.openxmlformats.org/spreadsheetml/2006/main" count="197" uniqueCount="115">
  <si>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</si>
  <si>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</si>
  <si>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</si>
  <si>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</si>
  <si>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</si>
  <si>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</si>
  <si>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</si>
  <si>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</si>
  <si>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</si>
  <si>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</si>
  <si>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</si>
  <si>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</si>
  <si>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</si>
  <si>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</si>
  <si>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</si>
  <si>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</si>
  <si>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</si>
  <si>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</si>
  <si>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</si>
  <si>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</si>
  <si>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</si>
  <si>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</si>
  <si>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</si>
  <si>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</si>
  <si>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</si>
  <si>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</si>
  <si>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</si>
  <si>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</si>
  <si>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</si>
  <si>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</si>
  <si>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</si>
  <si>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</si>
  <si>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</si>
  <si>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</si>
  <si>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</si>
  <si>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</si>
  <si>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</si>
  <si>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</si>
  <si>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</si>
  <si>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</si>
  <si>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</si>
  <si>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</si>
  <si>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</si>
  <si>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</si>
  <si>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</si>
  <si>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</si>
  <si>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</si>
  <si>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</si>
  <si>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</si>
  <si>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</si>
  <si>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</si>
  <si>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</si>
  <si>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</si>
  <si>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</si>
  <si>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</si>
  <si>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</si>
  <si>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</si>
  <si>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</si>
  <si>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</si>
  <si>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</si>
  <si>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</si>
  <si>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</si>
  <si>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</si>
  <si>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</si>
  <si>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</si>
  <si>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</si>
  <si>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</si>
  <si>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</si>
  <si>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</si>
  <si>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</si>
  <si>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</si>
  <si>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</si>
  <si>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</si>
  <si>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</si>
  <si>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</si>
  <si>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</si>
  <si>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</si>
  <si>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</si>
  <si>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</si>
  <si>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</si>
  <si>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</si>
  <si>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</si>
  <si>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</si>
  <si>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</si>
  <si>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</si>
  <si>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</si>
  <si>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</si>
  <si>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</si>
  <si>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</si>
  <si>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</si>
  <si>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</si>
  <si>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</si>
  <si>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</si>
  <si>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</si>
  <si>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</si>
  <si>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</si>
  <si>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</si>
  <si>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</si>
  <si>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</si>
  <si>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</si>
  <si>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</si>
  <si>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</si>
  <si>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</si>
  <si>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</si>
  <si>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</si>
  <si>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</si>
  <si>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</si>
  <si>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</si>
  <si>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</si>
  <si>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</si>
  <si>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В категорию "Среднее предпринимательство" были включены такие предприятия как ООО "Светлана", ПК "Крымское Райпо", ООО "Спецтрансразвитие", которые перешли из категории "Крупные предприятия".</t>
  </si>
  <si>
    <t>В связи с увеличением количества средних предприятий на территории района увеличилась численность населения, занятого в среднем предпринимательстве.</t>
  </si>
  <si>
    <t>В условиях коронавирусной пандемии из-за введенных ограничительных мер пострадал в первую очередь малый бизнес.
С 01.07.2020 года введен налог на профессиональный доход, в связи с чем имеется возможность зарегистрироваться в качестве самозанятого.</t>
  </si>
  <si>
    <t>Отсутствует необходимый комментарий!</t>
  </si>
  <si>
    <t>Динамика развития малого и среднего предпринимательства в Крымском районе по итогам 2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</si>
</sst>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B4" sqref="B4:F4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114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4351</v>
      </c>
      <c r="E7" s="19">
        <f>E8+E11</f>
        <v>4234</v>
      </c>
      <c r="F7" s="20">
        <f t="shared" ref="F7:F38" si="0">D7-E7</f>
        <v>117</v>
      </c>
      <c r="G7" s="21">
        <f t="shared" ref="G7:G38" si="1">D7/E7-1</f>
        <v>2.7633443552196546E-2</v>
      </c>
      <c r="H7" s="22"/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9</v>
      </c>
      <c r="E8" s="26">
        <f>E9+E10</f>
        <v>3</v>
      </c>
      <c r="F8" s="20">
        <f t="shared" si="0"/>
        <v>6</v>
      </c>
      <c r="G8" s="21">
        <f t="shared" si="1"/>
        <v>2</v>
      </c>
      <c r="H8" s="22" t="s">
        <v>113</v>
      </c>
      <c r="J8" s="23"/>
      <c r="K8" s="23"/>
      <c r="L8" s="23"/>
      <c r="M8" s="23"/>
    </row>
    <row r="9" spans="1:13" ht="59.1" customHeight="1" x14ac:dyDescent="0.2">
      <c r="A9" s="17" t="s">
        <v>18</v>
      </c>
      <c r="B9" s="27" t="s">
        <v>19</v>
      </c>
      <c r="C9" s="28" t="s">
        <v>15</v>
      </c>
      <c r="D9" s="29">
        <v>9</v>
      </c>
      <c r="E9" s="29">
        <v>3</v>
      </c>
      <c r="F9" s="20">
        <f t="shared" si="0"/>
        <v>6</v>
      </c>
      <c r="G9" s="21">
        <f t="shared" si="1"/>
        <v>2</v>
      </c>
      <c r="H9" s="22" t="s">
        <v>110</v>
      </c>
      <c r="J9" s="23">
        <v>9</v>
      </c>
      <c r="K9" s="23">
        <v>3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4342</v>
      </c>
      <c r="E11" s="30">
        <f>E12+E13</f>
        <v>4231</v>
      </c>
      <c r="F11" s="20">
        <f t="shared" si="0"/>
        <v>111</v>
      </c>
      <c r="G11" s="21">
        <f t="shared" si="1"/>
        <v>2.6234932640037734E-2</v>
      </c>
      <c r="H11" s="22"/>
      <c r="J11" s="23"/>
      <c r="K11" s="23"/>
      <c r="L11" s="23"/>
      <c r="M11" s="23"/>
    </row>
    <row r="12" spans="1:13" ht="18.75" x14ac:dyDescent="0.2">
      <c r="A12" s="17" t="s">
        <v>24</v>
      </c>
      <c r="B12" s="27" t="s">
        <v>19</v>
      </c>
      <c r="C12" s="28" t="s">
        <v>15</v>
      </c>
      <c r="D12" s="29">
        <v>560</v>
      </c>
      <c r="E12" s="29">
        <v>560</v>
      </c>
      <c r="F12" s="20">
        <f t="shared" si="0"/>
        <v>0</v>
      </c>
      <c r="G12" s="21">
        <f t="shared" si="1"/>
        <v>0</v>
      </c>
      <c r="H12" s="22"/>
      <c r="J12" s="23">
        <v>560</v>
      </c>
      <c r="K12" s="23">
        <v>560</v>
      </c>
      <c r="L12" s="23">
        <f>D12-J12</f>
        <v>0</v>
      </c>
      <c r="M12" s="23">
        <f>E12-K12</f>
        <v>0</v>
      </c>
    </row>
    <row r="13" spans="1:13" ht="18.75" x14ac:dyDescent="0.2">
      <c r="A13" s="17" t="s">
        <v>25</v>
      </c>
      <c r="B13" s="27" t="s">
        <v>21</v>
      </c>
      <c r="C13" s="28" t="s">
        <v>15</v>
      </c>
      <c r="D13" s="29">
        <v>3782</v>
      </c>
      <c r="E13" s="29">
        <v>3671</v>
      </c>
      <c r="F13" s="20">
        <f t="shared" si="0"/>
        <v>111</v>
      </c>
      <c r="G13" s="21">
        <f t="shared" si="1"/>
        <v>3.023699264505586E-2</v>
      </c>
      <c r="H13" s="22"/>
      <c r="J13" s="23">
        <v>3782</v>
      </c>
      <c r="K13" s="23">
        <v>3671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88.814043682384153</v>
      </c>
      <c r="E14" s="31">
        <f>E7/E19*100</f>
        <v>87.64231008072862</v>
      </c>
      <c r="F14" s="20">
        <f t="shared" si="0"/>
        <v>1.1717336016555322</v>
      </c>
      <c r="G14" s="21">
        <f t="shared" si="1"/>
        <v>1.3369496999522612E-2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0.18371096142069809</v>
      </c>
      <c r="E15" s="33">
        <f>E8/E19*100</f>
        <v>6.2098944317946596E-2</v>
      </c>
      <c r="F15" s="20">
        <f t="shared" si="0"/>
        <v>0.12161201710275149</v>
      </c>
      <c r="G15" s="21">
        <f t="shared" si="1"/>
        <v>1.9583588487446417</v>
      </c>
      <c r="H15" s="22" t="s">
        <v>113</v>
      </c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88.630332720963466</v>
      </c>
      <c r="E16" s="33">
        <f>E11/E19*100</f>
        <v>87.580211136410682</v>
      </c>
      <c r="F16" s="20">
        <f t="shared" si="0"/>
        <v>1.0501215845527838</v>
      </c>
      <c r="G16" s="21">
        <f t="shared" si="1"/>
        <v>1.1990397955505827E-2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319.72194258084903</v>
      </c>
      <c r="E17" s="31">
        <f>E7/E36*10000</f>
        <v>311.9635133840747</v>
      </c>
      <c r="F17" s="20">
        <f t="shared" si="0"/>
        <v>7.7584291967743297</v>
      </c>
      <c r="G17" s="21">
        <f t="shared" si="1"/>
        <v>2.4869668611606333E-2</v>
      </c>
      <c r="H17" s="22"/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31.972194258084905</v>
      </c>
      <c r="E18" s="31">
        <f>E7/E36*1000</f>
        <v>31.196351338407471</v>
      </c>
      <c r="F18" s="20">
        <f t="shared" si="0"/>
        <v>0.77584291967743368</v>
      </c>
      <c r="G18" s="21">
        <f t="shared" si="1"/>
        <v>2.4869668611606333E-2</v>
      </c>
      <c r="H18" s="22"/>
      <c r="J18" s="23"/>
      <c r="K18" s="23"/>
      <c r="L18" s="23"/>
      <c r="M18" s="23"/>
    </row>
    <row r="19" spans="1:13" ht="31.5" x14ac:dyDescent="0.25">
      <c r="A19" s="17" t="s">
        <v>37</v>
      </c>
      <c r="B19" s="18" t="s">
        <v>38</v>
      </c>
      <c r="C19" s="16" t="s">
        <v>15</v>
      </c>
      <c r="D19" s="29">
        <v>4899</v>
      </c>
      <c r="E19" s="29">
        <v>4831</v>
      </c>
      <c r="F19" s="20">
        <f t="shared" si="0"/>
        <v>68</v>
      </c>
      <c r="G19" s="21">
        <f t="shared" si="1"/>
        <v>1.4075760712067842E-2</v>
      </c>
      <c r="H19" s="22"/>
      <c r="J19" s="23">
        <v>4899</v>
      </c>
      <c r="K19" s="23">
        <v>4831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10784</v>
      </c>
      <c r="E20" s="19">
        <f>E10+E13+E21+E24</f>
        <v>11057</v>
      </c>
      <c r="F20" s="20">
        <f t="shared" si="0"/>
        <v>-273</v>
      </c>
      <c r="G20" s="21">
        <f t="shared" si="1"/>
        <v>-2.4690241475988084E-2</v>
      </c>
      <c r="H20" s="22" t="s">
        <v>113</v>
      </c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1089</v>
      </c>
      <c r="E21" s="30">
        <f>E22+E23</f>
        <v>446</v>
      </c>
      <c r="F21" s="20">
        <f t="shared" si="0"/>
        <v>643</v>
      </c>
      <c r="G21" s="21">
        <f t="shared" si="1"/>
        <v>1.4417040358744395</v>
      </c>
      <c r="H21" s="22" t="s">
        <v>113</v>
      </c>
      <c r="J21" s="23"/>
      <c r="K21" s="23"/>
      <c r="L21" s="23"/>
      <c r="M21" s="23"/>
    </row>
    <row r="22" spans="1:13" ht="48" customHeight="1" x14ac:dyDescent="0.2">
      <c r="A22" s="17" t="s">
        <v>43</v>
      </c>
      <c r="B22" s="27" t="s">
        <v>19</v>
      </c>
      <c r="C22" s="28" t="s">
        <v>41</v>
      </c>
      <c r="D22" s="29">
        <v>1089</v>
      </c>
      <c r="E22" s="29">
        <v>446</v>
      </c>
      <c r="F22" s="20">
        <f t="shared" si="0"/>
        <v>643</v>
      </c>
      <c r="G22" s="21">
        <f t="shared" si="1"/>
        <v>1.4417040358744395</v>
      </c>
      <c r="H22" s="22" t="s">
        <v>111</v>
      </c>
      <c r="J22" s="23">
        <v>1089</v>
      </c>
      <c r="K22" s="23">
        <v>446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5913</v>
      </c>
      <c r="E24" s="30">
        <f>E25+E26</f>
        <v>6940</v>
      </c>
      <c r="F24" s="20">
        <f t="shared" si="0"/>
        <v>-1027</v>
      </c>
      <c r="G24" s="21">
        <f t="shared" si="1"/>
        <v>-0.14798270893371757</v>
      </c>
      <c r="H24" s="22" t="s">
        <v>113</v>
      </c>
      <c r="J24" s="23"/>
      <c r="K24" s="23"/>
      <c r="L24" s="23"/>
      <c r="M24" s="23"/>
    </row>
    <row r="25" spans="1:13" ht="81" customHeight="1" x14ac:dyDescent="0.2">
      <c r="A25" s="17" t="s">
        <v>46</v>
      </c>
      <c r="B25" s="27" t="s">
        <v>19</v>
      </c>
      <c r="C25" s="28" t="s">
        <v>41</v>
      </c>
      <c r="D25" s="29">
        <v>3500</v>
      </c>
      <c r="E25" s="29">
        <v>4544</v>
      </c>
      <c r="F25" s="20">
        <f t="shared" si="0"/>
        <v>-1044</v>
      </c>
      <c r="G25" s="21">
        <f t="shared" si="1"/>
        <v>-0.22975352112676062</v>
      </c>
      <c r="H25" s="22" t="s">
        <v>112</v>
      </c>
      <c r="J25" s="23">
        <v>3500</v>
      </c>
      <c r="K25" s="23">
        <v>4544</v>
      </c>
      <c r="L25" s="23">
        <f>D25-J25</f>
        <v>0</v>
      </c>
      <c r="M25" s="23">
        <f>E25-K25</f>
        <v>0</v>
      </c>
    </row>
    <row r="26" spans="1:13" ht="18.75" x14ac:dyDescent="0.2">
      <c r="A26" s="17" t="s">
        <v>47</v>
      </c>
      <c r="B26" s="27" t="s">
        <v>21</v>
      </c>
      <c r="C26" s="28" t="s">
        <v>41</v>
      </c>
      <c r="D26" s="29">
        <v>2413</v>
      </c>
      <c r="E26" s="29">
        <v>2396</v>
      </c>
      <c r="F26" s="20">
        <f t="shared" si="0"/>
        <v>17</v>
      </c>
      <c r="G26" s="21">
        <f t="shared" si="1"/>
        <v>7.0951585976628539E-3</v>
      </c>
      <c r="H26" s="22"/>
      <c r="J26" s="23">
        <v>2413</v>
      </c>
      <c r="K26" s="23">
        <v>2396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26.807198965894401</v>
      </c>
      <c r="E27" s="31">
        <f>E20/E30*100</f>
        <v>27.751424340536605</v>
      </c>
      <c r="F27" s="20">
        <f t="shared" si="0"/>
        <v>-0.94422537464220468</v>
      </c>
      <c r="G27" s="21">
        <f t="shared" si="1"/>
        <v>-3.4024393236745332E-2</v>
      </c>
      <c r="H27" s="22" t="s">
        <v>113</v>
      </c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2.7070697026946404</v>
      </c>
      <c r="E28" s="33">
        <f>(E21+E10)/E30*100</f>
        <v>1.1193936199583365</v>
      </c>
      <c r="F28" s="20">
        <f t="shared" si="0"/>
        <v>1.5876760827363039</v>
      </c>
      <c r="G28" s="21">
        <f t="shared" si="1"/>
        <v>1.4183358332839138</v>
      </c>
      <c r="H28" s="22" t="s">
        <v>113</v>
      </c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24.100129263199761</v>
      </c>
      <c r="E29" s="33">
        <f>(E13+E24)/E30*100</f>
        <v>26.632030720578271</v>
      </c>
      <c r="F29" s="20">
        <f t="shared" si="0"/>
        <v>-2.5319014573785097</v>
      </c>
      <c r="G29" s="21">
        <f t="shared" si="1"/>
        <v>-9.5069785850845356E-2</v>
      </c>
      <c r="H29" s="22" t="s">
        <v>113</v>
      </c>
      <c r="J29" s="23"/>
      <c r="K29" s="23"/>
      <c r="L29" s="23"/>
      <c r="M29" s="23"/>
    </row>
    <row r="30" spans="1:13" ht="31.5" x14ac:dyDescent="0.2">
      <c r="A30" s="17" t="s">
        <v>54</v>
      </c>
      <c r="B30" s="35" t="s">
        <v>55</v>
      </c>
      <c r="C30" s="16" t="s">
        <v>41</v>
      </c>
      <c r="D30" s="29">
        <v>40228</v>
      </c>
      <c r="E30" s="29">
        <v>39843</v>
      </c>
      <c r="F30" s="20">
        <f t="shared" si="0"/>
        <v>385</v>
      </c>
      <c r="G30" s="21">
        <f t="shared" si="1"/>
        <v>9.662926988429632E-3</v>
      </c>
      <c r="H30" s="22"/>
      <c r="J30" s="23">
        <v>40228</v>
      </c>
      <c r="K30" s="23">
        <v>39843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22.679648117030741</v>
      </c>
      <c r="E31" s="20">
        <f>(E33+E34)/E35*100</f>
        <v>24.779024729367364</v>
      </c>
      <c r="F31" s="20">
        <f t="shared" si="0"/>
        <v>-2.0993766123366235</v>
      </c>
      <c r="G31" s="21">
        <f t="shared" si="1"/>
        <v>-8.4723940319108015E-2</v>
      </c>
      <c r="H31" s="22" t="s">
        <v>113</v>
      </c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17.297617870910347</v>
      </c>
      <c r="E32" s="20">
        <f>E34/E35*100</f>
        <v>22.564306286622308</v>
      </c>
      <c r="F32" s="20">
        <f t="shared" si="0"/>
        <v>-5.2666884157119611</v>
      </c>
      <c r="G32" s="21">
        <f t="shared" si="1"/>
        <v>-0.23340794743751647</v>
      </c>
      <c r="H32" s="22" t="s">
        <v>113</v>
      </c>
      <c r="J32" s="23"/>
      <c r="K32" s="23"/>
      <c r="L32" s="23"/>
      <c r="M32" s="23"/>
    </row>
    <row r="33" spans="1:13" ht="48" customHeight="1" x14ac:dyDescent="0.2">
      <c r="A33" s="17" t="s">
        <v>60</v>
      </c>
      <c r="B33" s="35" t="s">
        <v>61</v>
      </c>
      <c r="C33" s="28" t="s">
        <v>41</v>
      </c>
      <c r="D33" s="29">
        <v>1089</v>
      </c>
      <c r="E33" s="29">
        <v>446</v>
      </c>
      <c r="F33" s="20">
        <f t="shared" si="0"/>
        <v>643</v>
      </c>
      <c r="G33" s="21">
        <f t="shared" si="1"/>
        <v>1.4417040358744395</v>
      </c>
      <c r="H33" s="22" t="s">
        <v>111</v>
      </c>
      <c r="J33" s="23">
        <v>1089</v>
      </c>
      <c r="K33" s="23">
        <v>446</v>
      </c>
      <c r="L33" s="23">
        <f t="shared" ref="L33:M36" si="2">D33-J33</f>
        <v>0</v>
      </c>
      <c r="M33" s="23">
        <f t="shared" si="2"/>
        <v>0</v>
      </c>
    </row>
    <row r="34" spans="1:13" ht="81" customHeight="1" x14ac:dyDescent="0.2">
      <c r="A34" s="17" t="s">
        <v>62</v>
      </c>
      <c r="B34" s="35" t="s">
        <v>63</v>
      </c>
      <c r="C34" s="28" t="s">
        <v>41</v>
      </c>
      <c r="D34" s="29">
        <v>3500</v>
      </c>
      <c r="E34" s="29">
        <v>4544</v>
      </c>
      <c r="F34" s="20">
        <f t="shared" si="0"/>
        <v>-1044</v>
      </c>
      <c r="G34" s="21">
        <f t="shared" si="1"/>
        <v>-0.22975352112676062</v>
      </c>
      <c r="H34" s="22" t="s">
        <v>112</v>
      </c>
      <c r="J34" s="23">
        <v>3500</v>
      </c>
      <c r="K34" s="23">
        <v>4544</v>
      </c>
      <c r="L34" s="23">
        <f t="shared" si="2"/>
        <v>0</v>
      </c>
      <c r="M34" s="23">
        <f t="shared" si="2"/>
        <v>0</v>
      </c>
    </row>
    <row r="35" spans="1:13" ht="31.5" x14ac:dyDescent="0.2">
      <c r="A35" s="17" t="s">
        <v>64</v>
      </c>
      <c r="B35" s="35" t="s">
        <v>65</v>
      </c>
      <c r="C35" s="28" t="s">
        <v>41</v>
      </c>
      <c r="D35" s="29">
        <v>20234</v>
      </c>
      <c r="E35" s="29">
        <v>20138</v>
      </c>
      <c r="F35" s="20">
        <f t="shared" si="0"/>
        <v>96</v>
      </c>
      <c r="G35" s="21">
        <f t="shared" si="1"/>
        <v>4.7671069619623641E-3</v>
      </c>
      <c r="H35" s="22"/>
      <c r="J35" s="23">
        <v>20234</v>
      </c>
      <c r="K35" s="23">
        <v>20138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136087</v>
      </c>
      <c r="E36" s="29">
        <v>135721</v>
      </c>
      <c r="F36" s="20">
        <f t="shared" si="0"/>
        <v>366</v>
      </c>
      <c r="G36" s="21">
        <f t="shared" si="1"/>
        <v>2.6967086891489522E-3</v>
      </c>
      <c r="H36" s="22"/>
      <c r="J36" s="23">
        <v>136087</v>
      </c>
      <c r="K36" s="23">
        <v>135721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7929.2999999999993</v>
      </c>
      <c r="E37" s="20">
        <f>E38+E41</f>
        <v>7624.8000000000011</v>
      </c>
      <c r="F37" s="20">
        <f t="shared" si="0"/>
        <v>304.49999999999818</v>
      </c>
      <c r="G37" s="21">
        <f t="shared" si="1"/>
        <v>3.9935473717343184E-2</v>
      </c>
      <c r="H37" s="22"/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1926.1</v>
      </c>
      <c r="E38" s="36">
        <f>E39+E40</f>
        <v>1852.1</v>
      </c>
      <c r="F38" s="20">
        <f t="shared" si="0"/>
        <v>74</v>
      </c>
      <c r="G38" s="21">
        <f t="shared" si="1"/>
        <v>3.9954646077425604E-2</v>
      </c>
      <c r="H38" s="22"/>
      <c r="J38" s="23"/>
      <c r="K38" s="23"/>
      <c r="L38" s="23"/>
      <c r="M38" s="23"/>
    </row>
    <row r="39" spans="1:13" ht="18.75" x14ac:dyDescent="0.3">
      <c r="A39" s="17" t="s">
        <v>72</v>
      </c>
      <c r="B39" s="27" t="s">
        <v>19</v>
      </c>
      <c r="C39" s="28" t="s">
        <v>70</v>
      </c>
      <c r="D39" s="37">
        <v>1926.1</v>
      </c>
      <c r="E39" s="37">
        <v>1852.1</v>
      </c>
      <c r="F39" s="20">
        <f t="shared" ref="F39:F70" si="3">D39-E39</f>
        <v>74</v>
      </c>
      <c r="G39" s="21">
        <f t="shared" ref="G39:G58" si="4">D39/E39-1</f>
        <v>3.9954646077425604E-2</v>
      </c>
      <c r="H39" s="22"/>
      <c r="J39" s="23">
        <v>1926.1</v>
      </c>
      <c r="K39" s="23">
        <v>1852.1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6003.2</v>
      </c>
      <c r="E41" s="36">
        <f>E42+E43</f>
        <v>5772.7000000000007</v>
      </c>
      <c r="F41" s="20">
        <f t="shared" si="3"/>
        <v>230.49999999999909</v>
      </c>
      <c r="G41" s="21">
        <f t="shared" si="4"/>
        <v>3.9929322500735998E-2</v>
      </c>
      <c r="H41" s="22"/>
      <c r="J41" s="23"/>
      <c r="K41" s="23"/>
      <c r="L41" s="23"/>
      <c r="M41" s="23"/>
    </row>
    <row r="42" spans="1:13" ht="18.75" x14ac:dyDescent="0.2">
      <c r="A42" s="17" t="s">
        <v>75</v>
      </c>
      <c r="B42" s="27" t="s">
        <v>19</v>
      </c>
      <c r="C42" s="28" t="s">
        <v>70</v>
      </c>
      <c r="D42" s="39">
        <v>2483.6</v>
      </c>
      <c r="E42" s="39">
        <v>2388.3000000000002</v>
      </c>
      <c r="F42" s="20">
        <f t="shared" si="3"/>
        <v>95.299999999999727</v>
      </c>
      <c r="G42" s="21">
        <f t="shared" si="4"/>
        <v>3.9902859774735067E-2</v>
      </c>
      <c r="H42" s="22"/>
      <c r="J42" s="23">
        <v>2483.6</v>
      </c>
      <c r="K42" s="23">
        <v>2388.3000000000002</v>
      </c>
      <c r="L42" s="23">
        <f>D42-J42</f>
        <v>0</v>
      </c>
      <c r="M42" s="23">
        <f>E42-K42</f>
        <v>0</v>
      </c>
    </row>
    <row r="43" spans="1:13" ht="18.75" x14ac:dyDescent="0.2">
      <c r="A43" s="17" t="s">
        <v>76</v>
      </c>
      <c r="B43" s="27" t="s">
        <v>21</v>
      </c>
      <c r="C43" s="28" t="s">
        <v>70</v>
      </c>
      <c r="D43" s="39">
        <v>3519.6</v>
      </c>
      <c r="E43" s="39">
        <v>3384.4</v>
      </c>
      <c r="F43" s="20">
        <f t="shared" si="3"/>
        <v>135.19999999999982</v>
      </c>
      <c r="G43" s="21">
        <f t="shared" si="4"/>
        <v>3.9947996690698373E-2</v>
      </c>
      <c r="H43" s="22"/>
      <c r="J43" s="23">
        <v>3519.6</v>
      </c>
      <c r="K43" s="23">
        <v>3384.4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569689113.87</v>
      </c>
      <c r="E55" s="43">
        <v>506589078.45999998</v>
      </c>
      <c r="F55" s="20">
        <f t="shared" si="3"/>
        <v>63100035.410000026</v>
      </c>
      <c r="G55" s="21">
        <f t="shared" si="4"/>
        <v>0.12455861780877764</v>
      </c>
      <c r="H55" s="22"/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0</v>
      </c>
      <c r="E56" s="19">
        <f>E57+E58</f>
        <v>0</v>
      </c>
      <c r="F56" s="20">
        <f t="shared" si="3"/>
        <v>0</v>
      </c>
      <c r="G56" s="21" t="e">
        <f t="shared" si="4"/>
        <v>#DIV/0!</v>
      </c>
      <c r="H56" s="22"/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0</v>
      </c>
      <c r="E57" s="46">
        <v>0</v>
      </c>
      <c r="F57" s="20">
        <f t="shared" si="3"/>
        <v>0</v>
      </c>
      <c r="G57" s="21" t="e">
        <f t="shared" si="4"/>
        <v>#DIV/0!</v>
      </c>
      <c r="H57" s="22"/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254</cp:revision>
  <dcterms:created xsi:type="dcterms:W3CDTF">2017-01-20T15:44:22Z</dcterms:created>
  <dcterms:modified xsi:type="dcterms:W3CDTF">2022-07-27T09:32:18Z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